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第三季度" sheetId="3" r:id="rId1"/>
  </sheets>
  <calcPr calcId="144525"/>
</workbook>
</file>

<file path=xl/sharedStrings.xml><?xml version="1.0" encoding="utf-8"?>
<sst xmlns="http://schemas.openxmlformats.org/spreadsheetml/2006/main" count="44" uniqueCount="44">
  <si>
    <t>厦门市公立医院质量信息公开报表（2021年第3季度）</t>
  </si>
  <si>
    <t>单位：厦门医学院附属口腔医院          时间：2021年度第3季度</t>
  </si>
  <si>
    <t>一级指标</t>
  </si>
  <si>
    <t>二级指标</t>
  </si>
  <si>
    <t>数值</t>
  </si>
  <si>
    <t>资源配置</t>
  </si>
  <si>
    <t>出诊人次</t>
  </si>
  <si>
    <t>出院人次</t>
  </si>
  <si>
    <t>核定床位数</t>
  </si>
  <si>
    <t>开放床位数</t>
  </si>
  <si>
    <t>床医比</t>
  </si>
  <si>
    <t>床护比</t>
  </si>
  <si>
    <t>医疗效率</t>
  </si>
  <si>
    <t>平均住院天数</t>
  </si>
  <si>
    <t>7-9</t>
  </si>
  <si>
    <t>医疗管理</t>
  </si>
  <si>
    <t>抗菌药物使用强度</t>
  </si>
  <si>
    <t>医疗费用</t>
  </si>
  <si>
    <t>门（急）诊次均费用</t>
  </si>
  <si>
    <t>门诊收入</t>
  </si>
  <si>
    <t>住院次均费用</t>
  </si>
  <si>
    <t>住院收入</t>
  </si>
  <si>
    <t>医疗收入结构</t>
  </si>
  <si>
    <t>药品收入（不含中药饮片）占比</t>
  </si>
  <si>
    <t>门诊药品收入</t>
  </si>
  <si>
    <t>住院药品收入</t>
  </si>
  <si>
    <t>中药饮片收入占比</t>
  </si>
  <si>
    <t>门诊中药饮片收入</t>
  </si>
  <si>
    <t>住院中药饮片收入</t>
  </si>
  <si>
    <t>耗材收入占比</t>
  </si>
  <si>
    <t>门诊耗材收入</t>
  </si>
  <si>
    <t>住院耗材收入</t>
  </si>
  <si>
    <t>检查化验收入占比</t>
  </si>
  <si>
    <t>门诊检查化验收入</t>
  </si>
  <si>
    <t>住院检查化验收入</t>
  </si>
  <si>
    <t>医疗服务收入占比</t>
  </si>
  <si>
    <t>门诊医疗服务收入</t>
  </si>
  <si>
    <t>住院医疗服务收入</t>
  </si>
  <si>
    <t>床位收入</t>
  </si>
  <si>
    <t>诊察收入</t>
  </si>
  <si>
    <t>治疗收入</t>
  </si>
  <si>
    <t>手术收入</t>
  </si>
  <si>
    <t>药事服务收入</t>
  </si>
  <si>
    <t>护理收入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</si>
</sst>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Alignment="1" applyProtection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2" borderId="2" xfId="0" applyFill="1" applyBorder="1">
      <alignment vertical="center"/>
    </xf>
    <xf numFmtId="10" fontId="0" fillId="2" borderId="2" xfId="0" applyNumberFormat="1" applyFill="1" applyBorder="1" applyAlignment="1">
      <alignment horizontal="center" vertical="center"/>
    </xf>
    <xf numFmtId="10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J1" sqref="J$1:M$1048576"/>
    </sheetView>
  </sheetViews>
  <sheetFormatPr defaultColWidth="9" defaultRowHeight="19.5" customHeight="1"/>
  <cols>
    <col min="1" max="1" width="22" style="2" customWidth="1"/>
    <col min="2" max="2" width="32.375" customWidth="1"/>
    <col min="3" max="3" width="19.375" style="3" customWidth="1"/>
    <col min="4" max="4" width="19.375" style="3" hidden="1" customWidth="1"/>
    <col min="5" max="5" width="11.5" hidden="1" customWidth="1"/>
    <col min="6" max="6" width="17.125" hidden="1" customWidth="1"/>
    <col min="7" max="7" width="16" hidden="1" customWidth="1"/>
    <col min="8" max="8" width="17.125" hidden="1" customWidth="1"/>
    <col min="9" max="9" width="12.875" hidden="1" customWidth="1"/>
    <col min="10" max="10" width="11.75" hidden="1" customWidth="1"/>
    <col min="11" max="11" width="10.375" hidden="1" customWidth="1"/>
    <col min="12" max="12" width="12.625" hidden="1" customWidth="1"/>
    <col min="13" max="13" width="9" hidden="1" customWidth="1"/>
  </cols>
  <sheetData>
    <row r="1" ht="25.5" customHeight="1" spans="1:4">
      <c r="A1" s="4" t="s">
        <v>0</v>
      </c>
      <c r="B1" s="4"/>
      <c r="C1" s="4"/>
      <c r="D1" s="4"/>
    </row>
    <row r="2" ht="25.5" customHeight="1" spans="1:4">
      <c r="A2" s="5" t="s">
        <v>1</v>
      </c>
      <c r="B2" s="5"/>
      <c r="C2" s="5"/>
      <c r="D2" s="6"/>
    </row>
    <row r="3" s="1" customFormat="1" ht="25.5" customHeight="1" spans="1:4">
      <c r="A3" s="7" t="s">
        <v>2</v>
      </c>
      <c r="B3" s="7" t="s">
        <v>3</v>
      </c>
      <c r="C3" s="7" t="s">
        <v>4</v>
      </c>
      <c r="D3" s="8"/>
    </row>
    <row r="4" ht="25" customHeight="1" spans="1:3">
      <c r="A4" s="9" t="s">
        <v>5</v>
      </c>
      <c r="B4" s="10" t="s">
        <v>6</v>
      </c>
      <c r="C4" s="11">
        <v>113540</v>
      </c>
    </row>
    <row r="5" ht="30" customHeight="1" spans="1:9">
      <c r="A5" s="9"/>
      <c r="B5" s="10" t="s">
        <v>7</v>
      </c>
      <c r="C5" s="11">
        <v>114</v>
      </c>
      <c r="G5">
        <v>49</v>
      </c>
      <c r="H5">
        <v>46447</v>
      </c>
      <c r="I5">
        <v>46521</v>
      </c>
    </row>
    <row r="6" ht="28" customHeight="1" spans="1:9">
      <c r="A6" s="9"/>
      <c r="B6" s="10" t="s">
        <v>8</v>
      </c>
      <c r="C6" s="11">
        <v>60</v>
      </c>
      <c r="G6">
        <v>52</v>
      </c>
      <c r="H6">
        <v>45062</v>
      </c>
      <c r="I6">
        <v>45119</v>
      </c>
    </row>
    <row r="7" ht="23" customHeight="1" spans="1:9">
      <c r="A7" s="9"/>
      <c r="B7" s="10" t="s">
        <v>9</v>
      </c>
      <c r="C7" s="11">
        <v>16</v>
      </c>
      <c r="G7">
        <v>13</v>
      </c>
      <c r="H7">
        <v>22031</v>
      </c>
      <c r="I7">
        <v>22124</v>
      </c>
    </row>
    <row r="8" ht="31" customHeight="1" spans="1:9">
      <c r="A8" s="9"/>
      <c r="B8" s="12" t="s">
        <v>10</v>
      </c>
      <c r="C8" s="13">
        <v>0.31</v>
      </c>
      <c r="D8" s="14"/>
      <c r="G8">
        <f>SUM(G5:G7)</f>
        <v>114</v>
      </c>
      <c r="H8">
        <f>SUM(H5:H7)</f>
        <v>113540</v>
      </c>
      <c r="I8">
        <f>SUM(I5:I7)</f>
        <v>113764</v>
      </c>
    </row>
    <row r="9" ht="28" customHeight="1" spans="1:4">
      <c r="A9" s="9"/>
      <c r="B9" s="12" t="s">
        <v>11</v>
      </c>
      <c r="C9" s="13">
        <v>0.5</v>
      </c>
      <c r="D9" s="14"/>
    </row>
    <row r="10" ht="39" customHeight="1" spans="1:7">
      <c r="A10" s="9" t="s">
        <v>12</v>
      </c>
      <c r="B10" s="10" t="s">
        <v>13</v>
      </c>
      <c r="C10" s="11">
        <v>4.49</v>
      </c>
      <c r="G10" s="15" t="s">
        <v>14</v>
      </c>
    </row>
    <row r="11" ht="41" customHeight="1" spans="1:7">
      <c r="A11" s="9" t="s">
        <v>15</v>
      </c>
      <c r="B11" s="12" t="s">
        <v>16</v>
      </c>
      <c r="C11" s="13">
        <v>24.54</v>
      </c>
      <c r="D11" s="14"/>
      <c r="G11">
        <f>G12+G13</f>
        <v>88572037.8</v>
      </c>
    </row>
    <row r="12" customHeight="1" spans="1:10">
      <c r="A12" s="9" t="s">
        <v>17</v>
      </c>
      <c r="B12" s="10" t="s">
        <v>18</v>
      </c>
      <c r="C12" s="11">
        <v>771.15</v>
      </c>
      <c r="F12" t="s">
        <v>19</v>
      </c>
      <c r="G12">
        <f>36031246.76+36100308.49+15597351.99</f>
        <v>87728907.24</v>
      </c>
      <c r="H12">
        <f>G12/I8</f>
        <v>771.148230020041</v>
      </c>
      <c r="J12" s="30"/>
    </row>
    <row r="13" customHeight="1" spans="1:8">
      <c r="A13" s="9"/>
      <c r="B13" s="10" t="s">
        <v>20</v>
      </c>
      <c r="C13" s="16">
        <v>7395.88</v>
      </c>
      <c r="D13" s="17"/>
      <c r="F13" t="s">
        <v>21</v>
      </c>
      <c r="G13">
        <f>350755.99+367285.51+132922.51-7833.45</f>
        <v>843130.56</v>
      </c>
      <c r="H13">
        <f>G13/G8</f>
        <v>7395.88210526316</v>
      </c>
    </row>
    <row r="14" customHeight="1" spans="1:9">
      <c r="A14" s="9" t="s">
        <v>22</v>
      </c>
      <c r="B14" s="10" t="s">
        <v>23</v>
      </c>
      <c r="C14" s="18">
        <f>(G14+I14)/G11</f>
        <v>0.00714767522261975</v>
      </c>
      <c r="D14" s="19"/>
      <c r="F14" t="s">
        <v>24</v>
      </c>
      <c r="G14" s="20">
        <f>1576245.41-1048023.36</f>
        <v>528222.05</v>
      </c>
      <c r="H14" t="s">
        <v>25</v>
      </c>
      <c r="I14">
        <f>293511.32-188649.21</f>
        <v>104862.11</v>
      </c>
    </row>
    <row r="15" customHeight="1" spans="1:9">
      <c r="A15" s="9"/>
      <c r="B15" s="10" t="s">
        <v>26</v>
      </c>
      <c r="C15" s="21">
        <f>(G15+I15)/G11</f>
        <v>0</v>
      </c>
      <c r="D15" s="22"/>
      <c r="F15" t="s">
        <v>27</v>
      </c>
      <c r="G15" s="20">
        <v>0</v>
      </c>
      <c r="H15" t="s">
        <v>28</v>
      </c>
      <c r="I15">
        <v>0</v>
      </c>
    </row>
    <row r="16" customHeight="1" spans="1:9">
      <c r="A16" s="9"/>
      <c r="B16" s="10" t="s">
        <v>29</v>
      </c>
      <c r="C16" s="23">
        <f>(G16+I16)/G11</f>
        <v>0.120184344906198</v>
      </c>
      <c r="D16" s="24"/>
      <c r="F16" t="s">
        <v>30</v>
      </c>
      <c r="G16" s="20">
        <f>33188607.58-22749395.69</f>
        <v>10439211.89</v>
      </c>
      <c r="H16" t="s">
        <v>31</v>
      </c>
      <c r="I16">
        <f>509057.39-303296.94</f>
        <v>205760.45</v>
      </c>
    </row>
    <row r="17" customHeight="1" spans="1:9">
      <c r="A17" s="9"/>
      <c r="B17" s="10" t="s">
        <v>32</v>
      </c>
      <c r="C17" s="18">
        <f>(G17+I17)/G11</f>
        <v>0.0505053526046343</v>
      </c>
      <c r="D17" s="19"/>
      <c r="F17" t="s">
        <v>33</v>
      </c>
      <c r="G17" s="20">
        <f>12820111.4+453152-8569681.4-336849</f>
        <v>4366733</v>
      </c>
      <c r="H17" t="s">
        <v>34</v>
      </c>
      <c r="I17">
        <f>60762+189422-30536-113019</f>
        <v>106629</v>
      </c>
    </row>
    <row r="18" customHeight="1" spans="1:9">
      <c r="A18" s="9"/>
      <c r="B18" s="25" t="s">
        <v>35</v>
      </c>
      <c r="C18" s="26">
        <f>(G18+I18)/G11</f>
        <v>0.822162627266548</v>
      </c>
      <c r="D18" s="27"/>
      <c r="F18" t="s">
        <v>36</v>
      </c>
      <c r="G18" s="20">
        <f>L24</f>
        <v>72394740.3</v>
      </c>
      <c r="H18" t="s">
        <v>37</v>
      </c>
      <c r="I18">
        <f>L25</f>
        <v>425879</v>
      </c>
    </row>
    <row r="19" customHeight="1" spans="11:11">
      <c r="K19">
        <f>G13-I20</f>
        <v>0</v>
      </c>
    </row>
    <row r="20" customHeight="1" spans="7:9">
      <c r="G20">
        <f>G14+G15+G16+G17+G18</f>
        <v>87728907.24</v>
      </c>
      <c r="I20">
        <f>I14+I15+I16+I17+I18</f>
        <v>843130.56</v>
      </c>
    </row>
    <row r="21" customHeight="1" spans="7:9">
      <c r="G21" t="b">
        <f>G12-G20=0</f>
        <v>1</v>
      </c>
      <c r="I21" t="b">
        <f>G13-I20=0</f>
        <v>1</v>
      </c>
    </row>
    <row r="23" customHeight="1" spans="5:10"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</row>
    <row r="24" customHeight="1" spans="2:12">
      <c r="B24" s="28"/>
      <c r="C24" s="29"/>
      <c r="D24" s="29"/>
      <c r="E24" s="20">
        <v>0</v>
      </c>
      <c r="F24" s="20">
        <f>-9352664+13693272</f>
        <v>4340608</v>
      </c>
      <c r="G24" s="20">
        <f>-121766689+179764059</f>
        <v>57997370</v>
      </c>
      <c r="H24" s="20">
        <f>-22444714+32501476.3</f>
        <v>10056762.3</v>
      </c>
      <c r="I24" s="20">
        <v>0</v>
      </c>
      <c r="J24" s="20">
        <v>0</v>
      </c>
      <c r="L24">
        <f>C24+E24+F24+G24+H24+I24+J24+K24</f>
        <v>72394740.3</v>
      </c>
    </row>
    <row r="25" customHeight="1" spans="2:12">
      <c r="B25" s="28"/>
      <c r="C25" s="29"/>
      <c r="D25" s="29"/>
      <c r="E25" s="20">
        <f>-28440+48840</f>
        <v>20400</v>
      </c>
      <c r="F25" s="20">
        <f>-23463+40293</f>
        <v>16830</v>
      </c>
      <c r="G25" s="20">
        <f>-253395.9+454967.4</f>
        <v>201571.5</v>
      </c>
      <c r="H25" s="20">
        <f>-310528.4+497605.9</f>
        <v>187077.5</v>
      </c>
      <c r="I25" s="20">
        <v>0</v>
      </c>
      <c r="J25" s="20"/>
      <c r="K25">
        <f>-7833.45+7833.45</f>
        <v>0</v>
      </c>
      <c r="L25">
        <f>C25+E25+F25+G25+H25+I25+J25+K25</f>
        <v>425879</v>
      </c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医务科</cp:lastModifiedBy>
  <dcterms:created xsi:type="dcterms:W3CDTF">2018-04-16T03:36:00Z</dcterms:created>
  <cp:lastPrinted>2018-04-19T02:35:00Z</cp:lastPrinted>
  <dcterms:modified xsi:type="dcterms:W3CDTF">2021-11-01T01:17:45Z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AF33FEC2A8E942E188B4E726EF4262EE</vt:lpwstr>
  </property>
</Properties>
</file>