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 activeTab="1"/>
  </bookViews>
  <sheets>
    <sheet name="第一季度" sheetId="1" r:id="rId1"/>
    <sheet name="第二季度" sheetId="2" r:id="rId2"/>
    <sheet name="第三季度" sheetId="3" r:id="rId3"/>
    <sheet name="第四季度 " sheetId="4" r:id="rId4"/>
  </sheets>
  <calcPr calcId="144525"/>
</workbook>
</file>

<file path=xl/sharedStrings.xml><?xml version="1.0" encoding="utf-8"?>
<sst xmlns="http://schemas.openxmlformats.org/spreadsheetml/2006/main" count="188" uniqueCount="56">
  <si>
    <t>厦门市公立医院质量信息公开报表（2021年第1季度）</t>
  </si>
  <si>
    <t>单位：厦门医学院附属口腔医院          时间：2021年度第1季度</t>
  </si>
  <si>
    <t>一级指标</t>
  </si>
  <si>
    <t>二级指标</t>
  </si>
  <si>
    <t>数值</t>
  </si>
  <si>
    <t>资源配置</t>
  </si>
  <si>
    <t>出诊人次</t>
  </si>
  <si>
    <t>出院人次</t>
  </si>
  <si>
    <t>核定床位数</t>
  </si>
  <si>
    <t>开放床位数</t>
  </si>
  <si>
    <t>床医比</t>
  </si>
  <si>
    <t>床护比</t>
  </si>
  <si>
    <t>医疗效率</t>
  </si>
  <si>
    <t>平均住院天数</t>
  </si>
  <si>
    <t>1-3</t>
  </si>
  <si>
    <t>医疗管理</t>
  </si>
  <si>
    <t>抗菌药物使用强度</t>
  </si>
  <si>
    <t>医疗费用</t>
  </si>
  <si>
    <t>门（急）诊次均费用</t>
  </si>
  <si>
    <t>门诊收入</t>
  </si>
  <si>
    <t>住院次均费用</t>
  </si>
  <si>
    <t>住院收入</t>
  </si>
  <si>
    <t>医疗收入结构</t>
  </si>
  <si>
    <t>药品收入（不含中药饮片）占比</t>
  </si>
  <si>
    <t>门诊药品收入</t>
  </si>
  <si>
    <t>住院药品收入</t>
  </si>
  <si>
    <t>中药饮片收入占比</t>
  </si>
  <si>
    <t>门诊中药饮片收入</t>
  </si>
  <si>
    <t>住院中药饮片收入</t>
  </si>
  <si>
    <t>耗材收入占比</t>
  </si>
  <si>
    <t>门诊耗材收入</t>
  </si>
  <si>
    <t>住院耗材收入</t>
  </si>
  <si>
    <t>检查化验收入占比</t>
  </si>
  <si>
    <t>门诊检查化验收入</t>
  </si>
  <si>
    <t>住院检查化验收入</t>
  </si>
  <si>
    <t>医疗服务收入占比</t>
  </si>
  <si>
    <t>门诊医疗服务收入</t>
  </si>
  <si>
    <t>住院医疗服务收入</t>
  </si>
  <si>
    <t>挂号收入</t>
  </si>
  <si>
    <t>床位收入</t>
  </si>
  <si>
    <t>诊察收入</t>
  </si>
  <si>
    <t>治疗收入</t>
  </si>
  <si>
    <t>手术收入</t>
  </si>
  <si>
    <t>药事服务收入</t>
  </si>
  <si>
    <t>护理收入</t>
  </si>
  <si>
    <t>门诊</t>
  </si>
  <si>
    <t>住院</t>
  </si>
  <si>
    <t>厦门市公立医院质量信息公开报表（2021年第2季度）</t>
  </si>
  <si>
    <t>单位：厦门医学院附属口腔医院          时间：2021年度第2季度</t>
  </si>
  <si>
    <t>4-6</t>
  </si>
  <si>
    <t>厦门市公立医院质量信息公开报表（2021年第3季度）</t>
  </si>
  <si>
    <t>单位：厦门医学院附属口腔医院          时间：2021年度第3季度</t>
  </si>
  <si>
    <t>7-9</t>
  </si>
  <si>
    <t>厦门市公立医院质量信息公开报表（2021年第4季度）</t>
  </si>
  <si>
    <t>单位：厦门医学院附属口腔医院          时间：2021年度第4季度</t>
  </si>
  <si>
    <t>10-12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</si>
</sst>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176" formatCode="0.00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0" fillId="9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6" borderId="5" applyNumberFormat="0" applyFon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23" fillId="13" borderId="10" applyNumberFormat="0" applyAlignment="0" applyProtection="0">
      <alignment vertical="center"/>
    </xf>
    <xf numFmtId="0" fontId="11" fillId="13" borderId="3" applyNumberFormat="0" applyAlignment="0" applyProtection="0">
      <alignment vertical="center"/>
    </xf>
    <xf numFmtId="0" fontId="20" fillId="22" borderId="7" applyNumberFormat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2" borderId="2" xfId="0" applyFill="1" applyBorder="1" applyAlignment="1">
      <alignment vertical="center" wrapText="1"/>
    </xf>
    <xf numFmtId="0" fontId="0" fillId="2" borderId="2" xfId="0" applyFill="1" applyBorder="1" applyAlignment="1">
      <alignment horizontal="center" vertical="center"/>
    </xf>
    <xf numFmtId="49" fontId="0" fillId="0" borderId="0" xfId="0" applyNumberFormat="1">
      <alignment vertical="center"/>
    </xf>
    <xf numFmtId="0" fontId="3" fillId="0" borderId="2" xfId="0" applyFont="1" applyBorder="1" applyAlignment="1">
      <alignment horizontal="center" vertical="center"/>
    </xf>
    <xf numFmtId="10" fontId="3" fillId="0" borderId="2" xfId="0" applyNumberFormat="1" applyFont="1" applyBorder="1" applyAlignment="1">
      <alignment horizontal="center" vertical="center"/>
    </xf>
    <xf numFmtId="176" fontId="0" fillId="0" borderId="0" xfId="0" applyNumberFormat="1">
      <alignment vertical="center"/>
    </xf>
    <xf numFmtId="0" fontId="0" fillId="0" borderId="2" xfId="0" applyNumberFormat="1" applyFont="1" applyFill="1" applyBorder="1" applyAlignment="1" applyProtection="1">
      <alignment horizontal="center" vertical="center"/>
    </xf>
    <xf numFmtId="10" fontId="0" fillId="0" borderId="2" xfId="0" applyNumberFormat="1" applyBorder="1" applyAlignment="1">
      <alignment horizontal="center" vertical="center"/>
    </xf>
    <xf numFmtId="0" fontId="0" fillId="2" borderId="2" xfId="0" applyFill="1" applyBorder="1">
      <alignment vertical="center"/>
    </xf>
    <xf numFmtId="10" fontId="0" fillId="2" borderId="2" xfId="0" applyNumberFormat="1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176" fontId="0" fillId="0" borderId="0" xfId="0" applyNumberFormat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0" fontId="5" fillId="0" borderId="2" xfId="0" applyNumberFormat="1" applyFont="1" applyBorder="1" applyAlignment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/>
    </xf>
    <xf numFmtId="10" fontId="5" fillId="0" borderId="2" xfId="0" applyNumberFormat="1" applyFont="1" applyBorder="1" applyAlignment="1">
      <alignment horizontal="center" vertical="center"/>
    </xf>
    <xf numFmtId="10" fontId="5" fillId="2" borderId="2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5"/>
  <sheetViews>
    <sheetView workbookViewId="0">
      <pane xSplit="1" ySplit="3" topLeftCell="B4" activePane="bottomRight" state="frozen"/>
      <selection/>
      <selection pane="topRight"/>
      <selection pane="bottomLeft"/>
      <selection pane="bottomRight" activeCell="L19" sqref="L19"/>
    </sheetView>
  </sheetViews>
  <sheetFormatPr defaultColWidth="9" defaultRowHeight="19.5" customHeight="1"/>
  <cols>
    <col min="1" max="1" width="19.375" style="2" customWidth="1"/>
    <col min="2" max="2" width="32.375" customWidth="1"/>
    <col min="3" max="3" width="16.5" style="3" customWidth="1"/>
    <col min="4" max="4" width="10.375"/>
    <col min="5" max="5" width="17.125" customWidth="1"/>
    <col min="6" max="6" width="14.875"/>
    <col min="7" max="7" width="17.125" customWidth="1"/>
    <col min="8" max="8" width="12.875" customWidth="1"/>
    <col min="9" max="9" width="11.75" customWidth="1"/>
    <col min="10" max="10" width="10.375"/>
    <col min="11" max="11" width="12.625"/>
  </cols>
  <sheetData>
    <row r="1" ht="25.5" customHeight="1" spans="1:3">
      <c r="A1" s="4" t="s">
        <v>0</v>
      </c>
      <c r="B1" s="4"/>
      <c r="C1" s="4"/>
    </row>
    <row r="2" ht="25.5" customHeight="1" spans="1:3">
      <c r="A2" s="5" t="s">
        <v>1</v>
      </c>
      <c r="B2" s="5"/>
      <c r="C2" s="5"/>
    </row>
    <row r="3" s="1" customFormat="1" ht="25.5" customHeight="1" spans="1:3">
      <c r="A3" s="6" t="s">
        <v>2</v>
      </c>
      <c r="B3" s="6" t="s">
        <v>3</v>
      </c>
      <c r="C3" s="6" t="s">
        <v>4</v>
      </c>
    </row>
    <row r="4" ht="25" customHeight="1" spans="1:3">
      <c r="A4" s="7" t="s">
        <v>5</v>
      </c>
      <c r="B4" s="8" t="s">
        <v>6</v>
      </c>
      <c r="C4" s="9"/>
    </row>
    <row r="5" ht="30" customHeight="1" spans="1:3">
      <c r="A5" s="7"/>
      <c r="B5" s="8" t="s">
        <v>7</v>
      </c>
      <c r="C5" s="9"/>
    </row>
    <row r="6" ht="28" customHeight="1" spans="1:3">
      <c r="A6" s="7"/>
      <c r="B6" s="8" t="s">
        <v>8</v>
      </c>
      <c r="C6" s="9"/>
    </row>
    <row r="7" ht="23" customHeight="1" spans="1:3">
      <c r="A7" s="7"/>
      <c r="B7" s="8" t="s">
        <v>9</v>
      </c>
      <c r="C7" s="9"/>
    </row>
    <row r="8" ht="31" customHeight="1" spans="1:3">
      <c r="A8" s="7"/>
      <c r="B8" s="10" t="s">
        <v>10</v>
      </c>
      <c r="C8" s="11"/>
    </row>
    <row r="9" ht="28" customHeight="1" spans="1:3">
      <c r="A9" s="7"/>
      <c r="B9" s="10" t="s">
        <v>11</v>
      </c>
      <c r="C9" s="11"/>
    </row>
    <row r="10" ht="39" customHeight="1" spans="1:6">
      <c r="A10" s="7" t="s">
        <v>12</v>
      </c>
      <c r="B10" s="8" t="s">
        <v>13</v>
      </c>
      <c r="C10" s="9"/>
      <c r="F10" s="12" t="s">
        <v>14</v>
      </c>
    </row>
    <row r="11" ht="41" customHeight="1" spans="1:6">
      <c r="A11" s="7" t="s">
        <v>15</v>
      </c>
      <c r="B11" s="10" t="s">
        <v>16</v>
      </c>
      <c r="C11" s="11"/>
      <c r="F11">
        <f>F12+F13</f>
        <v>94894551.67</v>
      </c>
    </row>
    <row r="12" customHeight="1" spans="1:9">
      <c r="A12" s="7" t="s">
        <v>17</v>
      </c>
      <c r="B12" s="8" t="s">
        <v>18</v>
      </c>
      <c r="C12" s="9"/>
      <c r="E12" t="s">
        <v>19</v>
      </c>
      <c r="F12">
        <v>94174455.31</v>
      </c>
      <c r="I12" s="22"/>
    </row>
    <row r="13" customHeight="1" spans="1:6">
      <c r="A13" s="7"/>
      <c r="B13" s="8" t="s">
        <v>20</v>
      </c>
      <c r="C13" s="13"/>
      <c r="E13" t="s">
        <v>21</v>
      </c>
      <c r="F13">
        <v>720096.36</v>
      </c>
    </row>
    <row r="14" customHeight="1" spans="1:8">
      <c r="A14" s="7" t="s">
        <v>22</v>
      </c>
      <c r="B14" s="8" t="s">
        <v>23</v>
      </c>
      <c r="C14" s="14">
        <f>(F14+H14)/F11</f>
        <v>0.00624393381466723</v>
      </c>
      <c r="E14" t="s">
        <v>24</v>
      </c>
      <c r="F14" s="15">
        <v>496372.81</v>
      </c>
      <c r="G14" t="s">
        <v>25</v>
      </c>
      <c r="H14">
        <v>96142.49</v>
      </c>
    </row>
    <row r="15" customHeight="1" spans="1:8">
      <c r="A15" s="7"/>
      <c r="B15" s="8" t="s">
        <v>26</v>
      </c>
      <c r="C15" s="16">
        <f>(F15+H15)/F11</f>
        <v>0</v>
      </c>
      <c r="E15" t="s">
        <v>27</v>
      </c>
      <c r="F15" s="15">
        <v>0</v>
      </c>
      <c r="G15" t="s">
        <v>28</v>
      </c>
      <c r="H15">
        <v>0</v>
      </c>
    </row>
    <row r="16" customHeight="1" spans="1:8">
      <c r="A16" s="7"/>
      <c r="B16" s="8" t="s">
        <v>29</v>
      </c>
      <c r="C16" s="17">
        <f>(F16+H16)/F11</f>
        <v>0.123816102855508</v>
      </c>
      <c r="E16" t="s">
        <v>30</v>
      </c>
      <c r="F16" s="15">
        <v>11561171.2</v>
      </c>
      <c r="G16" t="s">
        <v>31</v>
      </c>
      <c r="H16">
        <v>188302.37</v>
      </c>
    </row>
    <row r="17" customHeight="1" spans="1:8">
      <c r="A17" s="7"/>
      <c r="B17" s="8" t="s">
        <v>32</v>
      </c>
      <c r="C17" s="14">
        <f>(F17+H17)/F11</f>
        <v>0.0496658166044108</v>
      </c>
      <c r="E17" t="s">
        <v>33</v>
      </c>
      <c r="F17" s="15">
        <f>4371944.4+271961</f>
        <v>4643905.4</v>
      </c>
      <c r="G17" t="s">
        <v>34</v>
      </c>
      <c r="H17">
        <f>13398+55712</f>
        <v>69110</v>
      </c>
    </row>
    <row r="18" customHeight="1" spans="1:8">
      <c r="A18" s="7"/>
      <c r="B18" s="18" t="s">
        <v>35</v>
      </c>
      <c r="C18" s="19">
        <f>(F18+H18)/F11</f>
        <v>0.820274146725414</v>
      </c>
      <c r="E18" t="s">
        <v>36</v>
      </c>
      <c r="F18" s="15">
        <f>C24+D24+E24+F24+G24+H24+I24</f>
        <v>77473005.9</v>
      </c>
      <c r="G18" t="s">
        <v>37</v>
      </c>
      <c r="H18">
        <f>C25+D25+E25+F25+G25+H25+I25</f>
        <v>366541.5</v>
      </c>
    </row>
    <row r="20" customHeight="1" spans="6:8">
      <c r="F20">
        <f>F14+F15+F16+F17+F18</f>
        <v>94174455.31</v>
      </c>
      <c r="H20">
        <f>H14+H15+H16+H17+H18</f>
        <v>720096.36</v>
      </c>
    </row>
    <row r="21" customHeight="1" spans="6:8">
      <c r="F21" t="b">
        <f>F12-F20=0</f>
        <v>1</v>
      </c>
      <c r="H21" t="b">
        <f>H12-H20=0</f>
        <v>0</v>
      </c>
    </row>
    <row r="23" customHeight="1" spans="3:9">
      <c r="C23" s="3" t="s">
        <v>38</v>
      </c>
      <c r="D23" t="s">
        <v>39</v>
      </c>
      <c r="E23" t="s">
        <v>40</v>
      </c>
      <c r="F23" t="s">
        <v>41</v>
      </c>
      <c r="G23" t="s">
        <v>42</v>
      </c>
      <c r="H23" t="s">
        <v>43</v>
      </c>
      <c r="I23" t="s">
        <v>44</v>
      </c>
    </row>
    <row r="24" customHeight="1" spans="2:9">
      <c r="B24" s="20" t="s">
        <v>45</v>
      </c>
      <c r="C24" s="21">
        <v>0</v>
      </c>
      <c r="D24" s="15">
        <v>0</v>
      </c>
      <c r="E24" s="15">
        <v>4751144</v>
      </c>
      <c r="F24" s="15">
        <v>61891224.9</v>
      </c>
      <c r="G24" s="15">
        <v>10830637</v>
      </c>
      <c r="H24" s="15">
        <v>0</v>
      </c>
      <c r="I24" s="15">
        <v>0</v>
      </c>
    </row>
    <row r="25" customHeight="1" spans="2:9">
      <c r="B25" s="20" t="s">
        <v>46</v>
      </c>
      <c r="C25" s="21">
        <v>0</v>
      </c>
      <c r="D25" s="15">
        <v>14800</v>
      </c>
      <c r="E25" s="15">
        <v>12210</v>
      </c>
      <c r="F25" s="15">
        <v>133150</v>
      </c>
      <c r="G25" s="15">
        <v>206381.5</v>
      </c>
      <c r="H25" s="15">
        <v>0</v>
      </c>
      <c r="I25" s="15">
        <v>0</v>
      </c>
    </row>
  </sheetData>
  <mergeCells count="5">
    <mergeCell ref="A1:C1"/>
    <mergeCell ref="A2:C2"/>
    <mergeCell ref="A4:A9"/>
    <mergeCell ref="A12:A13"/>
    <mergeCell ref="A14:A18"/>
  </mergeCells>
  <printOptions horizontalCentered="1"/>
  <pageMargins left="0.118110236220472" right="0.118110236220472" top="0.15748031496063" bottom="0.15748031496063" header="0.31496062992126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5"/>
  <sheetViews>
    <sheetView tabSelected="1" workbookViewId="0">
      <pane xSplit="1" ySplit="3" topLeftCell="B10" activePane="bottomRight" state="frozen"/>
      <selection/>
      <selection pane="topRight"/>
      <selection pane="bottomLeft"/>
      <selection pane="bottomRight" activeCell="D12" sqref="D12"/>
    </sheetView>
  </sheetViews>
  <sheetFormatPr defaultColWidth="9" defaultRowHeight="19.5" customHeight="1"/>
  <cols>
    <col min="1" max="1" width="19.375" style="2" customWidth="1"/>
    <col min="2" max="2" width="32.375" customWidth="1"/>
    <col min="3" max="3" width="16.5" style="3" customWidth="1"/>
    <col min="4" max="4" width="10.375"/>
    <col min="5" max="5" width="17.125" hidden="1" customWidth="1"/>
    <col min="6" max="6" width="14.875" hidden="1" customWidth="1"/>
    <col min="7" max="7" width="17.125" hidden="1" customWidth="1"/>
    <col min="8" max="8" width="12.875" hidden="1" customWidth="1"/>
    <col min="9" max="9" width="11.75" hidden="1" customWidth="1"/>
    <col min="10" max="10" width="11.75" customWidth="1"/>
    <col min="11" max="11" width="13.75"/>
    <col min="12" max="12" width="12.625"/>
  </cols>
  <sheetData>
    <row r="1" ht="25.5" customHeight="1" spans="1:3">
      <c r="A1" s="4" t="s">
        <v>47</v>
      </c>
      <c r="B1" s="4"/>
      <c r="C1" s="4"/>
    </row>
    <row r="2" ht="25.5" customHeight="1" spans="1:3">
      <c r="A2" s="5" t="s">
        <v>48</v>
      </c>
      <c r="B2" s="5"/>
      <c r="C2" s="5"/>
    </row>
    <row r="3" s="1" customFormat="1" ht="25.5" customHeight="1" spans="1:3">
      <c r="A3" s="6" t="s">
        <v>2</v>
      </c>
      <c r="B3" s="6" t="s">
        <v>3</v>
      </c>
      <c r="C3" s="6" t="s">
        <v>4</v>
      </c>
    </row>
    <row r="4" ht="25" customHeight="1" spans="1:3">
      <c r="A4" s="7" t="s">
        <v>5</v>
      </c>
      <c r="B4" s="8" t="s">
        <v>6</v>
      </c>
      <c r="C4" s="9">
        <v>116441</v>
      </c>
    </row>
    <row r="5" ht="30" customHeight="1" spans="1:3">
      <c r="A5" s="7"/>
      <c r="B5" s="8" t="s">
        <v>7</v>
      </c>
      <c r="C5" s="9">
        <v>67</v>
      </c>
    </row>
    <row r="6" ht="28" customHeight="1" spans="1:3">
      <c r="A6" s="7"/>
      <c r="B6" s="8" t="s">
        <v>8</v>
      </c>
      <c r="C6" s="9">
        <v>60</v>
      </c>
    </row>
    <row r="7" ht="23" customHeight="1" spans="1:3">
      <c r="A7" s="7"/>
      <c r="B7" s="8" t="s">
        <v>9</v>
      </c>
      <c r="C7" s="9">
        <v>16</v>
      </c>
    </row>
    <row r="8" ht="31" customHeight="1" spans="1:3">
      <c r="A8" s="7"/>
      <c r="B8" s="10" t="s">
        <v>10</v>
      </c>
      <c r="C8" s="11">
        <v>0.31</v>
      </c>
    </row>
    <row r="9" ht="28" customHeight="1" spans="1:3">
      <c r="A9" s="7"/>
      <c r="B9" s="10" t="s">
        <v>11</v>
      </c>
      <c r="C9" s="11">
        <v>0.5</v>
      </c>
    </row>
    <row r="10" ht="39" customHeight="1" spans="1:6">
      <c r="A10" s="7" t="s">
        <v>12</v>
      </c>
      <c r="B10" s="8" t="s">
        <v>13</v>
      </c>
      <c r="C10" s="9">
        <v>5.06</v>
      </c>
      <c r="F10" s="12" t="s">
        <v>49</v>
      </c>
    </row>
    <row r="11" ht="41" customHeight="1" spans="1:6">
      <c r="A11" s="7" t="s">
        <v>15</v>
      </c>
      <c r="B11" s="10" t="s">
        <v>16</v>
      </c>
      <c r="C11" s="11">
        <v>29.07</v>
      </c>
      <c r="F11">
        <f>F12+F13</f>
        <v>92632626.68</v>
      </c>
    </row>
    <row r="12" customHeight="1" spans="1:10">
      <c r="A12" s="7" t="s">
        <v>17</v>
      </c>
      <c r="B12" s="8" t="s">
        <v>18</v>
      </c>
      <c r="C12" s="9">
        <v>790.9</v>
      </c>
      <c r="E12" t="s">
        <v>19</v>
      </c>
      <c r="F12">
        <f>-94174455.31+186268016.45</f>
        <v>92093561.14</v>
      </c>
      <c r="G12">
        <v>116441</v>
      </c>
      <c r="H12">
        <f>F12/G12</f>
        <v>790.9032139882</v>
      </c>
      <c r="I12" s="22"/>
      <c r="J12" s="28"/>
    </row>
    <row r="13" customHeight="1" spans="1:8">
      <c r="A13" s="7"/>
      <c r="B13" s="8" t="s">
        <v>20</v>
      </c>
      <c r="C13" s="23">
        <v>8045.75</v>
      </c>
      <c r="E13" t="s">
        <v>21</v>
      </c>
      <c r="F13">
        <f>-720096.36+1251328.45+J25</f>
        <v>539065.54</v>
      </c>
      <c r="G13">
        <v>67</v>
      </c>
      <c r="H13">
        <f>F13/G13</f>
        <v>8045.75432835821</v>
      </c>
    </row>
    <row r="14" customHeight="1" spans="1:8">
      <c r="A14" s="7" t="s">
        <v>22</v>
      </c>
      <c r="B14" s="8" t="s">
        <v>23</v>
      </c>
      <c r="C14" s="24">
        <f>(F14+H14)/F11</f>
        <v>0.00695389187467657</v>
      </c>
      <c r="E14" t="s">
        <v>24</v>
      </c>
      <c r="F14" s="15">
        <f>1048023.36-496372.81</f>
        <v>551650.55</v>
      </c>
      <c r="G14" t="s">
        <v>25</v>
      </c>
      <c r="H14">
        <f>188649.21-96142.49</f>
        <v>92506.72</v>
      </c>
    </row>
    <row r="15" customHeight="1" spans="1:8">
      <c r="A15" s="7"/>
      <c r="B15" s="8" t="s">
        <v>26</v>
      </c>
      <c r="C15" s="25">
        <f>(F15+H15)/F11</f>
        <v>0</v>
      </c>
      <c r="E15" t="s">
        <v>27</v>
      </c>
      <c r="F15" s="15">
        <v>0</v>
      </c>
      <c r="G15" t="s">
        <v>28</v>
      </c>
      <c r="H15">
        <v>0</v>
      </c>
    </row>
    <row r="16" customHeight="1" spans="1:8">
      <c r="A16" s="7"/>
      <c r="B16" s="8" t="s">
        <v>29</v>
      </c>
      <c r="C16" s="26">
        <f>(F16+H16)/F11</f>
        <v>0.122022007419125</v>
      </c>
      <c r="E16" t="s">
        <v>30</v>
      </c>
      <c r="F16" s="15">
        <f>22749395.69-11561171.2</f>
        <v>11188224.49</v>
      </c>
      <c r="G16" t="s">
        <v>31</v>
      </c>
      <c r="H16">
        <f>303296.94-188302.37</f>
        <v>114994.57</v>
      </c>
    </row>
    <row r="17" customHeight="1" spans="1:8">
      <c r="A17" s="7"/>
      <c r="B17" s="8" t="s">
        <v>32</v>
      </c>
      <c r="C17" s="24">
        <f>(F17+H17)/F11</f>
        <v>0.0468201124748674</v>
      </c>
      <c r="E17" t="s">
        <v>33</v>
      </c>
      <c r="F17" s="15">
        <f>8569681.4+336849-4371944.4-271961</f>
        <v>4262625</v>
      </c>
      <c r="G17" t="s">
        <v>34</v>
      </c>
      <c r="H17">
        <f>-13398-55712+113019+30536</f>
        <v>74445</v>
      </c>
    </row>
    <row r="18" customHeight="1" spans="1:8">
      <c r="A18" s="7"/>
      <c r="B18" s="18" t="s">
        <v>35</v>
      </c>
      <c r="C18" s="27">
        <f>(F18+H18)/F11</f>
        <v>0.824203988231331</v>
      </c>
      <c r="E18" t="s">
        <v>36</v>
      </c>
      <c r="F18" s="15">
        <f>K24</f>
        <v>76091061.1</v>
      </c>
      <c r="G18" t="s">
        <v>37</v>
      </c>
      <c r="H18" s="15">
        <f>K25</f>
        <v>257119.25</v>
      </c>
    </row>
    <row r="20" customHeight="1" spans="6:8">
      <c r="F20">
        <f>F14+F15+F16+F17+F18</f>
        <v>92093561.14</v>
      </c>
      <c r="H20">
        <f>H14+H15+H16+H17+H18</f>
        <v>539065.54</v>
      </c>
    </row>
    <row r="21" customHeight="1" spans="6:8">
      <c r="F21" t="b">
        <f>F12-F20=0</f>
        <v>1</v>
      </c>
      <c r="H21" t="b">
        <f>F13-H20=0</f>
        <v>1</v>
      </c>
    </row>
    <row r="23" hidden="1" customHeight="1" spans="3:9">
      <c r="C23" s="3" t="s">
        <v>38</v>
      </c>
      <c r="D23" t="s">
        <v>39</v>
      </c>
      <c r="E23" t="s">
        <v>40</v>
      </c>
      <c r="F23" t="s">
        <v>41</v>
      </c>
      <c r="G23" t="s">
        <v>42</v>
      </c>
      <c r="H23" t="s">
        <v>43</v>
      </c>
      <c r="I23" t="s">
        <v>44</v>
      </c>
    </row>
    <row r="24" hidden="1" customHeight="1" spans="2:11">
      <c r="B24" s="20" t="s">
        <v>45</v>
      </c>
      <c r="C24" s="21">
        <v>0</v>
      </c>
      <c r="D24" s="15">
        <v>0</v>
      </c>
      <c r="E24" s="15">
        <v>4601520</v>
      </c>
      <c r="F24" s="15">
        <v>59875464.1</v>
      </c>
      <c r="G24" s="15">
        <v>11614077</v>
      </c>
      <c r="H24" s="15">
        <v>0</v>
      </c>
      <c r="I24" s="15">
        <v>0</v>
      </c>
      <c r="J24" s="15"/>
      <c r="K24" s="15">
        <f>SUM(C24:I24)</f>
        <v>76091061.1</v>
      </c>
    </row>
    <row r="25" hidden="1" customHeight="1" spans="2:11">
      <c r="B25" s="20" t="s">
        <v>46</v>
      </c>
      <c r="C25" s="21">
        <v>0</v>
      </c>
      <c r="D25" s="15">
        <f>28440-14800</f>
        <v>13640</v>
      </c>
      <c r="E25" s="15">
        <f>23463-12210</f>
        <v>11253</v>
      </c>
      <c r="F25" s="15">
        <f>253395.9-133150</f>
        <v>120245.9</v>
      </c>
      <c r="G25" s="15">
        <f>310528.4-206381.5</f>
        <v>104146.9</v>
      </c>
      <c r="H25" s="15">
        <v>0</v>
      </c>
      <c r="I25" s="15">
        <v>0</v>
      </c>
      <c r="J25" s="15">
        <v>7833.45</v>
      </c>
      <c r="K25" s="15">
        <f>SUM(C25:J26)</f>
        <v>257119.25</v>
      </c>
    </row>
  </sheetData>
  <mergeCells count="5">
    <mergeCell ref="A1:C1"/>
    <mergeCell ref="A2:C2"/>
    <mergeCell ref="A4:A9"/>
    <mergeCell ref="A12:A13"/>
    <mergeCell ref="A14:A18"/>
  </mergeCells>
  <printOptions horizontalCentered="1"/>
  <pageMargins left="0.118110236220472" right="0.118110236220472" top="0.15748031496063" bottom="0.15748031496063" header="0.31496062992126" footer="0.31496062992126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5"/>
  <sheetViews>
    <sheetView workbookViewId="0">
      <pane xSplit="1" ySplit="3" topLeftCell="B10" activePane="bottomRight" state="frozen"/>
      <selection/>
      <selection pane="topRight"/>
      <selection pane="bottomLeft"/>
      <selection pane="bottomRight" activeCell="F11" sqref="F11"/>
    </sheetView>
  </sheetViews>
  <sheetFormatPr defaultColWidth="9" defaultRowHeight="19.5" customHeight="1"/>
  <cols>
    <col min="1" max="1" width="19.375" style="2" customWidth="1"/>
    <col min="2" max="2" width="32.375" customWidth="1"/>
    <col min="3" max="3" width="16.5" style="3" customWidth="1"/>
    <col min="4" max="4" width="10.375"/>
    <col min="5" max="5" width="17.125" customWidth="1"/>
    <col min="6" max="6" width="14.875"/>
    <col min="7" max="7" width="17.125" customWidth="1"/>
    <col min="8" max="8" width="12.875" customWidth="1"/>
    <col min="9" max="9" width="11.75" customWidth="1"/>
    <col min="10" max="10" width="10.375"/>
    <col min="11" max="11" width="12.625"/>
  </cols>
  <sheetData>
    <row r="1" ht="25.5" customHeight="1" spans="1:3">
      <c r="A1" s="4" t="s">
        <v>50</v>
      </c>
      <c r="B1" s="4"/>
      <c r="C1" s="4"/>
    </row>
    <row r="2" ht="25.5" customHeight="1" spans="1:3">
      <c r="A2" s="5" t="s">
        <v>51</v>
      </c>
      <c r="B2" s="5"/>
      <c r="C2" s="5"/>
    </row>
    <row r="3" s="1" customFormat="1" ht="25.5" customHeight="1" spans="1:3">
      <c r="A3" s="6" t="s">
        <v>2</v>
      </c>
      <c r="B3" s="6" t="s">
        <v>3</v>
      </c>
      <c r="C3" s="6" t="s">
        <v>4</v>
      </c>
    </row>
    <row r="4" ht="25" customHeight="1" spans="1:3">
      <c r="A4" s="7" t="s">
        <v>5</v>
      </c>
      <c r="B4" s="8" t="s">
        <v>6</v>
      </c>
      <c r="C4" s="9"/>
    </row>
    <row r="5" ht="30" customHeight="1" spans="1:3">
      <c r="A5" s="7"/>
      <c r="B5" s="8" t="s">
        <v>7</v>
      </c>
      <c r="C5" s="9"/>
    </row>
    <row r="6" ht="28" customHeight="1" spans="1:3">
      <c r="A6" s="7"/>
      <c r="B6" s="8" t="s">
        <v>8</v>
      </c>
      <c r="C6" s="9"/>
    </row>
    <row r="7" ht="23" customHeight="1" spans="1:3">
      <c r="A7" s="7"/>
      <c r="B7" s="8" t="s">
        <v>9</v>
      </c>
      <c r="C7" s="9"/>
    </row>
    <row r="8" ht="31" customHeight="1" spans="1:3">
      <c r="A8" s="7"/>
      <c r="B8" s="10" t="s">
        <v>10</v>
      </c>
      <c r="C8" s="11"/>
    </row>
    <row r="9" ht="28" customHeight="1" spans="1:3">
      <c r="A9" s="7"/>
      <c r="B9" s="10" t="s">
        <v>11</v>
      </c>
      <c r="C9" s="11"/>
    </row>
    <row r="10" ht="39" customHeight="1" spans="1:6">
      <c r="A10" s="7" t="s">
        <v>12</v>
      </c>
      <c r="B10" s="8" t="s">
        <v>13</v>
      </c>
      <c r="C10" s="9"/>
      <c r="F10" s="12" t="s">
        <v>52</v>
      </c>
    </row>
    <row r="11" ht="41" customHeight="1" spans="1:6">
      <c r="A11" s="7" t="s">
        <v>15</v>
      </c>
      <c r="B11" s="10" t="s">
        <v>16</v>
      </c>
      <c r="C11" s="11"/>
      <c r="F11">
        <f>F12+F13</f>
        <v>0</v>
      </c>
    </row>
    <row r="12" customHeight="1" spans="1:9">
      <c r="A12" s="7" t="s">
        <v>17</v>
      </c>
      <c r="B12" s="8" t="s">
        <v>18</v>
      </c>
      <c r="C12" s="9"/>
      <c r="E12" t="s">
        <v>19</v>
      </c>
      <c r="I12" s="22"/>
    </row>
    <row r="13" customHeight="1" spans="1:5">
      <c r="A13" s="7"/>
      <c r="B13" s="8" t="s">
        <v>20</v>
      </c>
      <c r="C13" s="13"/>
      <c r="E13" t="s">
        <v>21</v>
      </c>
    </row>
    <row r="14" customHeight="1" spans="1:7">
      <c r="A14" s="7" t="s">
        <v>22</v>
      </c>
      <c r="B14" s="8" t="s">
        <v>23</v>
      </c>
      <c r="C14" s="14" t="e">
        <f>(F14+H14)/F11</f>
        <v>#DIV/0!</v>
      </c>
      <c r="E14" t="s">
        <v>24</v>
      </c>
      <c r="F14" s="15"/>
      <c r="G14" t="s">
        <v>25</v>
      </c>
    </row>
    <row r="15" customHeight="1" spans="1:7">
      <c r="A15" s="7"/>
      <c r="B15" s="8" t="s">
        <v>26</v>
      </c>
      <c r="C15" s="16" t="e">
        <f>(F15+H15)/F11</f>
        <v>#DIV/0!</v>
      </c>
      <c r="E15" t="s">
        <v>27</v>
      </c>
      <c r="F15" s="15"/>
      <c r="G15" t="s">
        <v>28</v>
      </c>
    </row>
    <row r="16" customHeight="1" spans="1:7">
      <c r="A16" s="7"/>
      <c r="B16" s="8" t="s">
        <v>29</v>
      </c>
      <c r="C16" s="17" t="e">
        <f>(F16+H16)/F11</f>
        <v>#DIV/0!</v>
      </c>
      <c r="E16" t="s">
        <v>30</v>
      </c>
      <c r="F16" s="15"/>
      <c r="G16" t="s">
        <v>31</v>
      </c>
    </row>
    <row r="17" customHeight="1" spans="1:7">
      <c r="A17" s="7"/>
      <c r="B17" s="8" t="s">
        <v>32</v>
      </c>
      <c r="C17" s="14" t="e">
        <f>(F17+H17)/F11</f>
        <v>#DIV/0!</v>
      </c>
      <c r="E17" t="s">
        <v>33</v>
      </c>
      <c r="F17" s="15"/>
      <c r="G17" t="s">
        <v>34</v>
      </c>
    </row>
    <row r="18" customHeight="1" spans="1:7">
      <c r="A18" s="7"/>
      <c r="B18" s="18" t="s">
        <v>35</v>
      </c>
      <c r="C18" s="19" t="e">
        <f>(F18+H18)/F11</f>
        <v>#DIV/0!</v>
      </c>
      <c r="E18" t="s">
        <v>36</v>
      </c>
      <c r="F18" s="15"/>
      <c r="G18" t="s">
        <v>37</v>
      </c>
    </row>
    <row r="20" customHeight="1" spans="6:8">
      <c r="F20">
        <f>F14+F15+F16+F17+F18</f>
        <v>0</v>
      </c>
      <c r="H20">
        <f>H14+H15+H16+H17+H18</f>
        <v>0</v>
      </c>
    </row>
    <row r="21" customHeight="1" spans="6:8">
      <c r="F21" t="b">
        <f>F12-F20=0</f>
        <v>1</v>
      </c>
      <c r="H21" t="b">
        <f>F13-H20=0</f>
        <v>1</v>
      </c>
    </row>
    <row r="23" customHeight="1" spans="3:9">
      <c r="C23" s="3" t="s">
        <v>38</v>
      </c>
      <c r="D23" t="s">
        <v>39</v>
      </c>
      <c r="E23" t="s">
        <v>40</v>
      </c>
      <c r="F23" t="s">
        <v>41</v>
      </c>
      <c r="G23" t="s">
        <v>42</v>
      </c>
      <c r="H23" t="s">
        <v>43</v>
      </c>
      <c r="I23" t="s">
        <v>44</v>
      </c>
    </row>
    <row r="24" customHeight="1" spans="2:9">
      <c r="B24" s="20" t="s">
        <v>45</v>
      </c>
      <c r="C24" s="21"/>
      <c r="D24" s="15"/>
      <c r="E24" s="15"/>
      <c r="F24" s="15"/>
      <c r="G24" s="15"/>
      <c r="H24" s="15"/>
      <c r="I24" s="15"/>
    </row>
    <row r="25" customHeight="1" spans="2:9">
      <c r="B25" s="20" t="s">
        <v>46</v>
      </c>
      <c r="C25" s="21"/>
      <c r="D25" s="15"/>
      <c r="E25" s="15"/>
      <c r="F25" s="15"/>
      <c r="G25" s="15"/>
      <c r="H25" s="15"/>
      <c r="I25" s="15"/>
    </row>
  </sheetData>
  <mergeCells count="5">
    <mergeCell ref="A1:C1"/>
    <mergeCell ref="A2:C2"/>
    <mergeCell ref="A4:A9"/>
    <mergeCell ref="A12:A13"/>
    <mergeCell ref="A14:A18"/>
  </mergeCells>
  <printOptions horizontalCentered="1"/>
  <pageMargins left="0.118110236220472" right="0.118110236220472" top="0.15748031496063" bottom="0.15748031496063" header="0.31496062992126" footer="0.31496062992126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5"/>
  <sheetViews>
    <sheetView workbookViewId="0">
      <pane xSplit="1" ySplit="3" topLeftCell="B10" activePane="bottomRight" state="frozen"/>
      <selection/>
      <selection pane="topRight"/>
      <selection pane="bottomLeft"/>
      <selection pane="bottomRight" activeCell="F10" sqref="F10"/>
    </sheetView>
  </sheetViews>
  <sheetFormatPr defaultColWidth="9" defaultRowHeight="19.5" customHeight="1"/>
  <cols>
    <col min="1" max="1" width="19.375" style="2" customWidth="1"/>
    <col min="2" max="2" width="32.375" customWidth="1"/>
    <col min="3" max="3" width="16.5" style="3" customWidth="1"/>
    <col min="4" max="4" width="10.375"/>
    <col min="5" max="5" width="17.125" customWidth="1"/>
    <col min="6" max="6" width="14.875"/>
    <col min="7" max="7" width="17.125" customWidth="1"/>
    <col min="8" max="8" width="12.875" customWidth="1"/>
    <col min="9" max="9" width="11.75" customWidth="1"/>
    <col min="10" max="10" width="10.375"/>
    <col min="11" max="11" width="12.625"/>
  </cols>
  <sheetData>
    <row r="1" ht="25.5" customHeight="1" spans="1:3">
      <c r="A1" s="4" t="s">
        <v>53</v>
      </c>
      <c r="B1" s="4"/>
      <c r="C1" s="4"/>
    </row>
    <row r="2" ht="25.5" customHeight="1" spans="1:3">
      <c r="A2" s="5" t="s">
        <v>54</v>
      </c>
      <c r="B2" s="5"/>
      <c r="C2" s="5"/>
    </row>
    <row r="3" s="1" customFormat="1" ht="25.5" customHeight="1" spans="1:3">
      <c r="A3" s="6" t="s">
        <v>2</v>
      </c>
      <c r="B3" s="6" t="s">
        <v>3</v>
      </c>
      <c r="C3" s="6" t="s">
        <v>4</v>
      </c>
    </row>
    <row r="4" ht="25" customHeight="1" spans="1:3">
      <c r="A4" s="7" t="s">
        <v>5</v>
      </c>
      <c r="B4" s="8" t="s">
        <v>6</v>
      </c>
      <c r="C4" s="9"/>
    </row>
    <row r="5" ht="30" customHeight="1" spans="1:3">
      <c r="A5" s="7"/>
      <c r="B5" s="8" t="s">
        <v>7</v>
      </c>
      <c r="C5" s="9"/>
    </row>
    <row r="6" ht="28" customHeight="1" spans="1:3">
      <c r="A6" s="7"/>
      <c r="B6" s="8" t="s">
        <v>8</v>
      </c>
      <c r="C6" s="9"/>
    </row>
    <row r="7" ht="23" customHeight="1" spans="1:3">
      <c r="A7" s="7"/>
      <c r="B7" s="8" t="s">
        <v>9</v>
      </c>
      <c r="C7" s="9"/>
    </row>
    <row r="8" ht="31" customHeight="1" spans="1:3">
      <c r="A8" s="7"/>
      <c r="B8" s="10" t="s">
        <v>10</v>
      </c>
      <c r="C8" s="11"/>
    </row>
    <row r="9" ht="28" customHeight="1" spans="1:3">
      <c r="A9" s="7"/>
      <c r="B9" s="10" t="s">
        <v>11</v>
      </c>
      <c r="C9" s="11"/>
    </row>
    <row r="10" ht="39" customHeight="1" spans="1:6">
      <c r="A10" s="7" t="s">
        <v>12</v>
      </c>
      <c r="B10" s="8" t="s">
        <v>13</v>
      </c>
      <c r="C10" s="9"/>
      <c r="F10" s="12" t="s">
        <v>55</v>
      </c>
    </row>
    <row r="11" ht="41" customHeight="1" spans="1:6">
      <c r="A11" s="7" t="s">
        <v>15</v>
      </c>
      <c r="B11" s="10" t="s">
        <v>16</v>
      </c>
      <c r="C11" s="11"/>
      <c r="F11">
        <f>F12+F13</f>
        <v>0</v>
      </c>
    </row>
    <row r="12" customHeight="1" spans="1:9">
      <c r="A12" s="7" t="s">
        <v>17</v>
      </c>
      <c r="B12" s="8" t="s">
        <v>18</v>
      </c>
      <c r="C12" s="9"/>
      <c r="E12" t="s">
        <v>19</v>
      </c>
      <c r="I12" s="22"/>
    </row>
    <row r="13" customHeight="1" spans="1:5">
      <c r="A13" s="7"/>
      <c r="B13" s="8" t="s">
        <v>20</v>
      </c>
      <c r="C13" s="13"/>
      <c r="E13" t="s">
        <v>21</v>
      </c>
    </row>
    <row r="14" customHeight="1" spans="1:7">
      <c r="A14" s="7" t="s">
        <v>22</v>
      </c>
      <c r="B14" s="8" t="s">
        <v>23</v>
      </c>
      <c r="C14" s="14" t="e">
        <f>(F14+H14)/F11</f>
        <v>#DIV/0!</v>
      </c>
      <c r="E14" t="s">
        <v>24</v>
      </c>
      <c r="F14" s="15"/>
      <c r="G14" t="s">
        <v>25</v>
      </c>
    </row>
    <row r="15" customHeight="1" spans="1:7">
      <c r="A15" s="7"/>
      <c r="B15" s="8" t="s">
        <v>26</v>
      </c>
      <c r="C15" s="16" t="e">
        <f>(F15+H15)/F11</f>
        <v>#DIV/0!</v>
      </c>
      <c r="E15" t="s">
        <v>27</v>
      </c>
      <c r="F15" s="15"/>
      <c r="G15" t="s">
        <v>28</v>
      </c>
    </row>
    <row r="16" customHeight="1" spans="1:7">
      <c r="A16" s="7"/>
      <c r="B16" s="8" t="s">
        <v>29</v>
      </c>
      <c r="C16" s="17" t="e">
        <f>(F16+H16)/F11</f>
        <v>#DIV/0!</v>
      </c>
      <c r="E16" t="s">
        <v>30</v>
      </c>
      <c r="F16" s="15"/>
      <c r="G16" t="s">
        <v>31</v>
      </c>
    </row>
    <row r="17" customHeight="1" spans="1:7">
      <c r="A17" s="7"/>
      <c r="B17" s="8" t="s">
        <v>32</v>
      </c>
      <c r="C17" s="14" t="e">
        <f>(F17+H17)/F11</f>
        <v>#DIV/0!</v>
      </c>
      <c r="E17" t="s">
        <v>33</v>
      </c>
      <c r="F17" s="15"/>
      <c r="G17" t="s">
        <v>34</v>
      </c>
    </row>
    <row r="18" customHeight="1" spans="1:7">
      <c r="A18" s="7"/>
      <c r="B18" s="18" t="s">
        <v>35</v>
      </c>
      <c r="C18" s="19" t="e">
        <f>(F18+H18)/F11</f>
        <v>#DIV/0!</v>
      </c>
      <c r="E18" t="s">
        <v>36</v>
      </c>
      <c r="F18" s="15"/>
      <c r="G18" t="s">
        <v>37</v>
      </c>
    </row>
    <row r="20" customHeight="1" spans="6:8">
      <c r="F20">
        <f>F14+F15+F16+F17+F18</f>
        <v>0</v>
      </c>
      <c r="H20">
        <f>H14+H15+H16+H17+H18</f>
        <v>0</v>
      </c>
    </row>
    <row r="21" customHeight="1" spans="6:8">
      <c r="F21" t="b">
        <f>F12-F20=0</f>
        <v>1</v>
      </c>
      <c r="H21" t="b">
        <f>F13-H20=0</f>
        <v>1</v>
      </c>
    </row>
    <row r="23" customHeight="1" spans="3:9">
      <c r="C23" s="3" t="s">
        <v>38</v>
      </c>
      <c r="D23" t="s">
        <v>39</v>
      </c>
      <c r="E23" t="s">
        <v>40</v>
      </c>
      <c r="F23" t="s">
        <v>41</v>
      </c>
      <c r="G23" t="s">
        <v>42</v>
      </c>
      <c r="H23" t="s">
        <v>43</v>
      </c>
      <c r="I23" t="s">
        <v>44</v>
      </c>
    </row>
    <row r="24" customHeight="1" spans="2:9">
      <c r="B24" s="20" t="s">
        <v>45</v>
      </c>
      <c r="C24" s="21"/>
      <c r="D24" s="15"/>
      <c r="E24" s="15"/>
      <c r="F24" s="15"/>
      <c r="G24" s="15"/>
      <c r="H24" s="15"/>
      <c r="I24" s="15"/>
    </row>
    <row r="25" customHeight="1" spans="2:9">
      <c r="B25" s="20" t="s">
        <v>46</v>
      </c>
      <c r="C25" s="21"/>
      <c r="D25" s="15"/>
      <c r="E25" s="15"/>
      <c r="F25" s="15"/>
      <c r="G25" s="15"/>
      <c r="H25" s="15"/>
      <c r="I25" s="15"/>
    </row>
  </sheetData>
  <mergeCells count="5">
    <mergeCell ref="A1:C1"/>
    <mergeCell ref="A2:C2"/>
    <mergeCell ref="A4:A9"/>
    <mergeCell ref="A12:A13"/>
    <mergeCell ref="A14:A18"/>
  </mergeCells>
  <printOptions horizontalCentered="1"/>
  <pageMargins left="0.118110236220472" right="0.118110236220472" top="0.15748031496063" bottom="0.15748031496063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第一季度</vt:lpstr>
      <vt:lpstr>第二季度</vt:lpstr>
      <vt:lpstr>第三季度</vt:lpstr>
      <vt:lpstr>第四季度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医务科</cp:lastModifiedBy>
  <dcterms:created xsi:type="dcterms:W3CDTF">2018-04-16T03:36:00Z</dcterms:created>
  <cp:lastPrinted>2018-04-19T02:35:00Z</cp:lastPrinted>
  <dcterms:modified xsi:type="dcterms:W3CDTF">2021-08-19T02:39:31Z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2052-11.1.0.10503</vt:lpwstr>
  </property>
  <property fmtid="{D5CDD505-2E9C-101B-9397-08002B2CF9AE}" pid="3" name="ICV">
    <vt:lpwstr>378C0EC498B4425DABE8A224CC4F6661</vt:lpwstr>
  </property>
</Properties>
</file>