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3"/>
  </bookViews>
  <sheets>
    <sheet name="第一季度" sheetId="1" r:id="rId1"/>
    <sheet name="第二季度" sheetId="2" r:id="rId2"/>
    <sheet name="第三季度" sheetId="3" r:id="rId3"/>
    <sheet name="第四季度" sheetId="4" r:id="rId4"/>
  </sheets>
  <calcPr calcId="144525"/>
</workbook>
</file>

<file path=xl/sharedStrings.xml><?xml version="1.0" encoding="utf-8"?>
<sst xmlns="http://schemas.openxmlformats.org/spreadsheetml/2006/main" count="152" uniqueCount="47">
  <si>
    <t>厦门市公立医院质量信息公开报表（2020年第1季度）</t>
  </si>
  <si>
    <t>单位：厦门医学院附属口腔医院          时间：2020年度第1季度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</si>
  <si>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</si>
  <si>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</si>
  <si>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</si>
  <si>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</si>
  <si>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</si>
  <si>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</si>
  <si>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</si>
  <si>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</si>
  <si>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</si>
  <si>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</si>
  <si>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</si>
  <si>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</si>
  <si>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</si>
  <si>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</si>
  <si>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1-3</t>
  </si>
  <si>
    <t>医疗费用</t>
  </si>
  <si>
    <t>门（急）诊次均费用</t>
  </si>
  <si>
    <t>门诊收入</t>
  </si>
  <si>
    <t>住院次均费用</t>
  </si>
  <si>
    <t>住院收入</t>
  </si>
  <si>
    <t>医疗收入结构</t>
  </si>
  <si>
    <t>药品收入（不含中药饮片）占比</t>
  </si>
  <si>
    <t>门诊药品收入</t>
  </si>
  <si>
    <t>住院药品收入</t>
  </si>
  <si>
    <t>中药饮片收入占比</t>
  </si>
  <si>
    <t>门诊中药饮片收入</t>
  </si>
  <si>
    <t>住院中药饮片收入</t>
  </si>
  <si>
    <t>耗材收入占比</t>
  </si>
  <si>
    <t>门诊耗材收入</t>
  </si>
  <si>
    <t>住院耗材收入</t>
  </si>
  <si>
    <t>检查化验收入占比</t>
  </si>
  <si>
    <t>门诊检查化验收入</t>
  </si>
  <si>
    <t>住院检查化验收入</t>
  </si>
  <si>
    <t>医疗服务收入占比</t>
  </si>
  <si>
    <t>门诊医疗服务收入</t>
  </si>
  <si>
    <t>住院医疗服务收入</t>
  </si>
  <si>
    <t>厦门市公立医院质量信息公开报表（2020年第2季度）</t>
  </si>
  <si>
    <t>单位：厦门医学院附属口腔医院          时间：2020年度第2季度</t>
  </si>
  <si>
    <t>4-6</t>
  </si>
  <si>
    <t>厦门市公立医院质量信息公开报表（2020年第3季度）</t>
  </si>
  <si>
    <t>单位：厦门医学院附属口腔医院          时间：2020年度第3季度</t>
  </si>
  <si>
    <t>7-9</t>
  </si>
  <si>
    <t>厦门市公立医院质量信息公开报表（2020年第4季度）</t>
  </si>
  <si>
    <t>单位：厦门医学院附属口腔医院          时间：2020年度第4季度</t>
  </si>
  <si>
    <t>10-12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</si>
</sst>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0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2" borderId="2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E9" sqref="E9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5" max="5" width="17.125" customWidth="1"/>
    <col min="6" max="6" width="12.625"/>
    <col min="7" max="7" width="17.125" customWidth="1"/>
    <col min="8" max="8" width="10.375"/>
    <col min="9" max="9" width="11.75" customWidth="1"/>
    <col min="10" max="10" width="10.3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47851</v>
      </c>
    </row>
    <row r="5" ht="30" customHeight="1" spans="1:3">
      <c r="A5" s="7"/>
      <c r="B5" s="8" t="s">
        <v>7</v>
      </c>
      <c r="C5" s="9">
        <v>24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16</v>
      </c>
    </row>
    <row r="8" ht="31" customHeight="1" spans="1:3">
      <c r="A8" s="7"/>
      <c r="B8" s="10" t="s">
        <v>10</v>
      </c>
      <c r="C8" s="11">
        <v>0.31</v>
      </c>
    </row>
    <row r="9" ht="28" customHeight="1" spans="1:3">
      <c r="A9" s="7"/>
      <c r="B9" s="10" t="s">
        <v>11</v>
      </c>
      <c r="C9" s="11">
        <v>0.5</v>
      </c>
    </row>
    <row r="10" ht="39" customHeight="1" spans="1:3">
      <c r="A10" s="7" t="s">
        <v>12</v>
      </c>
      <c r="B10" s="8" t="s">
        <v>13</v>
      </c>
      <c r="C10" s="9">
        <v>5.13</v>
      </c>
    </row>
    <row r="11" ht="41" customHeight="1" spans="1:6">
      <c r="A11" s="7" t="s">
        <v>14</v>
      </c>
      <c r="B11" s="10" t="s">
        <v>15</v>
      </c>
      <c r="C11" s="11">
        <v>37.31</v>
      </c>
      <c r="F11" s="12" t="s">
        <v>16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F12">
        <v>28472367.03</v>
      </c>
      <c r="I12" s="17"/>
    </row>
    <row r="13" customHeight="1" spans="1:6">
      <c r="A13" s="7"/>
      <c r="B13" s="8" t="s">
        <v>20</v>
      </c>
      <c r="C13" s="18"/>
      <c r="E13" t="s">
        <v>21</v>
      </c>
      <c r="F13">
        <v>145670.73</v>
      </c>
    </row>
    <row r="14" customHeight="1" spans="1:8">
      <c r="A14" s="7" t="s">
        <v>22</v>
      </c>
      <c r="B14" s="8" t="s">
        <v>23</v>
      </c>
      <c r="C14" s="19">
        <f>(280593.56+23923.38)/28618037.76</f>
        <v>0.0106407344400681</v>
      </c>
      <c r="E14" t="s">
        <v>24</v>
      </c>
      <c r="F14">
        <v>280593.56</v>
      </c>
      <c r="G14" t="s">
        <v>25</v>
      </c>
      <c r="H14">
        <v>23923.38</v>
      </c>
    </row>
    <row r="15" customHeight="1" spans="1:8">
      <c r="A15" s="7"/>
      <c r="B15" s="8" t="s">
        <v>26</v>
      </c>
      <c r="C15" s="20">
        <v>0</v>
      </c>
      <c r="E15" t="s">
        <v>27</v>
      </c>
      <c r="F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21">
        <f>(2792909.17+14452.35)/28618037.76</f>
        <v>0.0980976244263646</v>
      </c>
      <c r="E16" t="s">
        <v>30</v>
      </c>
      <c r="F16">
        <v>2792909.17</v>
      </c>
      <c r="G16" t="s">
        <v>31</v>
      </c>
      <c r="H16">
        <v>14452.35</v>
      </c>
    </row>
    <row r="17" customHeight="1" spans="1:8">
      <c r="A17" s="7"/>
      <c r="B17" s="8" t="s">
        <v>32</v>
      </c>
      <c r="C17" s="19">
        <f>(1656185+18509)/28618037.76</f>
        <v>0.0585188269735514</v>
      </c>
      <c r="E17" t="s">
        <v>33</v>
      </c>
      <c r="F17">
        <f>1651995+4190</f>
        <v>1656185</v>
      </c>
      <c r="G17" t="s">
        <v>34</v>
      </c>
      <c r="H17">
        <f>10352+8157</f>
        <v>18509</v>
      </c>
    </row>
    <row r="18" customHeight="1" spans="1:8">
      <c r="A18" s="7"/>
      <c r="B18" s="16" t="s">
        <v>35</v>
      </c>
      <c r="C18" s="22">
        <f>(23742679.3+88786)/28618037.76</f>
        <v>0.832742814160016</v>
      </c>
      <c r="E18" t="s">
        <v>36</v>
      </c>
      <c r="F18">
        <f>1202983+19965950.6+2573745.7</f>
        <v>23742679.3</v>
      </c>
      <c r="G18" t="s">
        <v>37</v>
      </c>
      <c r="H18">
        <f>4720+3894+36636+43536</f>
        <v>88786</v>
      </c>
    </row>
    <row r="20" customHeight="1" spans="6:8">
      <c r="F20">
        <f>F14+F15+F16+F17+F18</f>
        <v>28472367.03</v>
      </c>
      <c r="H20">
        <f>H14+H15+H16+H17+H18</f>
        <v>145670.73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B21" sqref="B21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5" max="5" width="17.125" customWidth="1"/>
    <col min="6" max="6" width="12.625"/>
    <col min="7" max="7" width="17.125" customWidth="1"/>
    <col min="8" max="8" width="10.375"/>
    <col min="9" max="9" width="11.75" customWidth="1"/>
    <col min="10" max="10" width="10.375"/>
    <col min="11" max="11" width="12.625"/>
  </cols>
  <sheetData>
    <row r="1" ht="25.5" customHeight="1" spans="1:3">
      <c r="A1" s="4" t="s">
        <v>38</v>
      </c>
      <c r="B1" s="4"/>
      <c r="C1" s="4"/>
    </row>
    <row r="2" ht="25.5" customHeight="1" spans="1:3">
      <c r="A2" s="5" t="s">
        <v>39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3">
      <c r="A10" s="7" t="s">
        <v>12</v>
      </c>
      <c r="B10" s="8" t="s">
        <v>13</v>
      </c>
      <c r="C10" s="9"/>
    </row>
    <row r="11" ht="41" customHeight="1" spans="1:6">
      <c r="A11" s="7" t="s">
        <v>14</v>
      </c>
      <c r="B11" s="10" t="s">
        <v>15</v>
      </c>
      <c r="C11" s="11"/>
      <c r="F11" s="12" t="s">
        <v>40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F12">
        <f>107537150.7-28472367.03</f>
        <v>79064783.67</v>
      </c>
      <c r="I12" s="17"/>
    </row>
    <row r="13" customHeight="1" spans="1:6">
      <c r="A13" s="7"/>
      <c r="B13" s="8" t="s">
        <v>20</v>
      </c>
      <c r="C13" s="18"/>
      <c r="E13" t="s">
        <v>21</v>
      </c>
      <c r="F13">
        <f>593643.69-145670.73</f>
        <v>447972.96</v>
      </c>
    </row>
    <row r="14" customHeight="1" spans="1:8">
      <c r="A14" s="7" t="s">
        <v>22</v>
      </c>
      <c r="B14" s="8" t="s">
        <v>23</v>
      </c>
      <c r="C14" s="15">
        <f>(F14+H14)/(F12+F13)</f>
        <v>0.00697131483667944</v>
      </c>
      <c r="E14" t="s">
        <v>24</v>
      </c>
      <c r="F14">
        <f>782374.18-280593.56</f>
        <v>501780.62</v>
      </c>
      <c r="G14" t="s">
        <v>25</v>
      </c>
      <c r="H14">
        <f>76451.22-23923.38</f>
        <v>52527.84</v>
      </c>
    </row>
    <row r="15" customHeight="1" spans="1:8">
      <c r="A15" s="7"/>
      <c r="B15" s="8" t="s">
        <v>26</v>
      </c>
      <c r="C15" s="15">
        <f>(F15+H15)/(F13+F14)</f>
        <v>0</v>
      </c>
      <c r="E15" t="s">
        <v>27</v>
      </c>
      <c r="F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15">
        <f>(F16+H16)/(F12+F13)</f>
        <v>0.122423951609386</v>
      </c>
      <c r="E16" t="s">
        <v>30</v>
      </c>
      <c r="F16">
        <f>12385131.52-2792909.17</f>
        <v>9592222.35</v>
      </c>
      <c r="G16" t="s">
        <v>31</v>
      </c>
      <c r="H16">
        <f>156495.87-14452.35</f>
        <v>142043.52</v>
      </c>
    </row>
    <row r="17" customHeight="1" spans="1:8">
      <c r="A17" s="7"/>
      <c r="B17" s="8" t="s">
        <v>32</v>
      </c>
      <c r="C17" s="15">
        <f>(F17+H17)/(F12+F13)</f>
        <v>0.0549333740285895</v>
      </c>
      <c r="E17" t="s">
        <v>33</v>
      </c>
      <c r="F17">
        <f>5958465+16216-1651995-4190</f>
        <v>4318496</v>
      </c>
      <c r="G17" t="s">
        <v>34</v>
      </c>
      <c r="H17">
        <f>41189+26728-(10352+8157)</f>
        <v>49408</v>
      </c>
    </row>
    <row r="18" customHeight="1" spans="1:8">
      <c r="A18" s="7"/>
      <c r="B18" s="16" t="s">
        <v>35</v>
      </c>
      <c r="C18" s="15">
        <f>(F18+H18)/(F12+F13)</f>
        <v>0.815671359525345</v>
      </c>
      <c r="E18" t="s">
        <v>36</v>
      </c>
      <c r="F18">
        <f>4376597+72597941.92+11420425.08-(1202983+19965950.6+2573745.7)</f>
        <v>64652284.7</v>
      </c>
      <c r="G18" t="s">
        <v>37</v>
      </c>
      <c r="H18">
        <f>14680+12111+105421+160567.6-(4720+3894+36636+43536)</f>
        <v>203993.6</v>
      </c>
    </row>
    <row r="20" customHeight="1" spans="6:8">
      <c r="F20">
        <f>F14+F15+F16+F17+F18</f>
        <v>79064783.67</v>
      </c>
      <c r="H20">
        <f>H14+H15+H16+H17+H18</f>
        <v>447972.96</v>
      </c>
    </row>
    <row r="21" customHeight="1" spans="6:8">
      <c r="F21" t="b">
        <f>F12-F20=0</f>
        <v>1</v>
      </c>
      <c r="H21" t="b">
        <f>F13-H20=0</f>
        <v>1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pane xSplit="1" ySplit="3" topLeftCell="B7" activePane="bottomRight" state="frozen"/>
      <selection/>
      <selection pane="topRight"/>
      <selection pane="bottomLeft"/>
      <selection pane="bottomRight" activeCell="F14" sqref="F14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5" max="5" width="17.125" customWidth="1"/>
    <col min="6" max="6" width="12.625"/>
    <col min="7" max="7" width="17.125" customWidth="1"/>
    <col min="8" max="8" width="10.375"/>
    <col min="9" max="9" width="11.75" customWidth="1"/>
    <col min="10" max="10" width="10.375"/>
    <col min="11" max="11" width="12.625"/>
  </cols>
  <sheetData>
    <row r="1" ht="25.5" customHeight="1" spans="1:3">
      <c r="A1" s="4" t="s">
        <v>41</v>
      </c>
      <c r="B1" s="4"/>
      <c r="C1" s="4"/>
    </row>
    <row r="2" ht="25.5" customHeight="1" spans="1:3">
      <c r="A2" s="5" t="s">
        <v>42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3">
      <c r="A10" s="7" t="s">
        <v>12</v>
      </c>
      <c r="B10" s="8" t="s">
        <v>13</v>
      </c>
      <c r="C10" s="9"/>
    </row>
    <row r="11" ht="41" customHeight="1" spans="1:6">
      <c r="A11" s="7" t="s">
        <v>14</v>
      </c>
      <c r="B11" s="10" t="s">
        <v>15</v>
      </c>
      <c r="C11" s="11"/>
      <c r="F11" s="12" t="s">
        <v>43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F12">
        <v>97077272.08</v>
      </c>
      <c r="I12" s="17"/>
    </row>
    <row r="13" customHeight="1" spans="1:6">
      <c r="A13" s="7"/>
      <c r="B13" s="8" t="s">
        <v>20</v>
      </c>
      <c r="C13" s="18"/>
      <c r="E13" t="s">
        <v>21</v>
      </c>
      <c r="F13">
        <v>676384.19</v>
      </c>
    </row>
    <row r="14" customHeight="1" spans="1:8">
      <c r="A14" s="7" t="s">
        <v>22</v>
      </c>
      <c r="B14" s="8" t="s">
        <v>23</v>
      </c>
      <c r="C14" s="15">
        <f>(F14+H14)/(F12+F13)</f>
        <v>0.00663808070981732</v>
      </c>
      <c r="E14" t="s">
        <v>24</v>
      </c>
      <c r="F14">
        <v>558656.18</v>
      </c>
      <c r="G14" t="s">
        <v>25</v>
      </c>
      <c r="H14">
        <v>90240.48</v>
      </c>
    </row>
    <row r="15" customHeight="1" spans="1:8">
      <c r="A15" s="7"/>
      <c r="B15" s="8" t="s">
        <v>26</v>
      </c>
      <c r="C15" s="15">
        <f>(F15+H15)/(F13+F14)</f>
        <v>0</v>
      </c>
      <c r="E15" t="s">
        <v>27</v>
      </c>
      <c r="F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15">
        <f>(F16+H16)/(F12+F13)</f>
        <v>0.129719824852133</v>
      </c>
      <c r="E16" t="s">
        <v>30</v>
      </c>
      <c r="F16">
        <v>12566927.76</v>
      </c>
      <c r="G16" t="s">
        <v>31</v>
      </c>
      <c r="H16">
        <v>113659.41</v>
      </c>
    </row>
    <row r="17" customHeight="1" spans="1:8">
      <c r="A17" s="7"/>
      <c r="B17" s="8" t="s">
        <v>32</v>
      </c>
      <c r="C17" s="15">
        <f>(F17+H17)/(F12+F13)</f>
        <v>0.0549035627391372</v>
      </c>
      <c r="E17" t="s">
        <v>33</v>
      </c>
      <c r="F17">
        <v>5283889</v>
      </c>
      <c r="G17" t="s">
        <v>34</v>
      </c>
      <c r="H17">
        <v>83135</v>
      </c>
    </row>
    <row r="18" customHeight="1" spans="1:8">
      <c r="A18" s="7"/>
      <c r="B18" s="16" t="s">
        <v>35</v>
      </c>
      <c r="C18" s="15">
        <f>(F18+H18)/(F12+F13)</f>
        <v>0.808738531698912</v>
      </c>
      <c r="E18" t="s">
        <v>36</v>
      </c>
      <c r="F18">
        <v>78667799.14</v>
      </c>
      <c r="G18" t="s">
        <v>37</v>
      </c>
      <c r="H18">
        <v>389349.3</v>
      </c>
    </row>
    <row r="20" customHeight="1" spans="6:8">
      <c r="F20">
        <f>F14+F15+F16+F17+F18</f>
        <v>97077272.08</v>
      </c>
      <c r="H20">
        <f>H14+H15+H16+H17+H18</f>
        <v>676384.19</v>
      </c>
    </row>
    <row r="21" customHeight="1" spans="6:8">
      <c r="F21" t="b">
        <f>F12-F20=0</f>
        <v>1</v>
      </c>
      <c r="H21" t="b">
        <f>F13-H20=0</f>
        <v>1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9" sqref="L9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5" max="5" width="17.125" hidden="1" customWidth="1"/>
    <col min="6" max="6" width="12.625" hidden="1" customWidth="1"/>
    <col min="7" max="7" width="17.125" hidden="1" customWidth="1"/>
    <col min="8" max="8" width="10.375" hidden="1" customWidth="1"/>
    <col min="9" max="9" width="11.75" hidden="1" customWidth="1"/>
    <col min="10" max="10" width="10.375"/>
    <col min="11" max="11" width="12.625"/>
  </cols>
  <sheetData>
    <row r="1" ht="35" customHeight="1" spans="1:3">
      <c r="A1" s="4" t="s">
        <v>44</v>
      </c>
      <c r="B1" s="4"/>
      <c r="C1" s="4"/>
    </row>
    <row r="2" ht="30" customHeight="1" spans="1:3">
      <c r="A2" s="5" t="s">
        <v>45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124246</v>
      </c>
    </row>
    <row r="5" ht="30" customHeight="1" spans="1:3">
      <c r="A5" s="7"/>
      <c r="B5" s="8" t="s">
        <v>7</v>
      </c>
      <c r="C5" s="9">
        <v>70</v>
      </c>
    </row>
    <row r="6" ht="28" customHeight="1" spans="1:7">
      <c r="A6" s="7"/>
      <c r="B6" s="8" t="s">
        <v>8</v>
      </c>
      <c r="C6" s="9">
        <v>60</v>
      </c>
      <c r="G6">
        <v>34492</v>
      </c>
    </row>
    <row r="7" ht="23" customHeight="1" spans="1:7">
      <c r="A7" s="7"/>
      <c r="B7" s="8" t="s">
        <v>9</v>
      </c>
      <c r="C7" s="9">
        <v>16</v>
      </c>
      <c r="G7">
        <v>42122</v>
      </c>
    </row>
    <row r="8" ht="31" customHeight="1" spans="1:7">
      <c r="A8" s="7"/>
      <c r="B8" s="10" t="s">
        <v>10</v>
      </c>
      <c r="C8" s="11">
        <v>0.31</v>
      </c>
      <c r="G8">
        <v>47907</v>
      </c>
    </row>
    <row r="9" ht="28" customHeight="1" spans="1:7">
      <c r="A9" s="7"/>
      <c r="B9" s="10" t="s">
        <v>11</v>
      </c>
      <c r="C9" s="11">
        <v>0.5</v>
      </c>
      <c r="G9">
        <f>SUM(G6:G8)</f>
        <v>124521</v>
      </c>
    </row>
    <row r="10" ht="39" customHeight="1" spans="1:7">
      <c r="A10" s="7" t="s">
        <v>12</v>
      </c>
      <c r="B10" s="8" t="s">
        <v>13</v>
      </c>
      <c r="C10" s="9">
        <v>5.57</v>
      </c>
      <c r="G10">
        <f>F12/G9</f>
        <v>690.306681282675</v>
      </c>
    </row>
    <row r="11" ht="41" customHeight="1" spans="1:6">
      <c r="A11" s="7" t="s">
        <v>14</v>
      </c>
      <c r="B11" s="10" t="s">
        <v>15</v>
      </c>
      <c r="C11" s="11">
        <v>19.44</v>
      </c>
      <c r="F11" s="12" t="s">
        <v>46</v>
      </c>
    </row>
    <row r="12" customHeight="1" spans="1:9">
      <c r="A12" s="7" t="s">
        <v>17</v>
      </c>
      <c r="B12" s="8" t="s">
        <v>18</v>
      </c>
      <c r="C12" s="13">
        <v>690.31</v>
      </c>
      <c r="E12" t="s">
        <v>19</v>
      </c>
      <c r="F12">
        <v>85957678.26</v>
      </c>
      <c r="I12" s="17"/>
    </row>
    <row r="13" customHeight="1" spans="1:7">
      <c r="A13" s="7"/>
      <c r="B13" s="8" t="s">
        <v>20</v>
      </c>
      <c r="C13" s="14">
        <v>8592.53</v>
      </c>
      <c r="E13" t="s">
        <v>21</v>
      </c>
      <c r="F13">
        <v>581883.95</v>
      </c>
      <c r="G13">
        <f>F13/C5</f>
        <v>8312.62785714286</v>
      </c>
    </row>
    <row r="14" customHeight="1" spans="1:8">
      <c r="A14" s="7" t="s">
        <v>22</v>
      </c>
      <c r="B14" s="8" t="s">
        <v>23</v>
      </c>
      <c r="C14" s="15">
        <f>(F14+H14)/(F12+F13)</f>
        <v>0.00604367420684228</v>
      </c>
      <c r="E14" t="s">
        <v>24</v>
      </c>
      <c r="F14">
        <v>473405.15</v>
      </c>
      <c r="G14" t="s">
        <v>25</v>
      </c>
      <c r="H14">
        <v>49611.77</v>
      </c>
    </row>
    <row r="15" customHeight="1" spans="1:8">
      <c r="A15" s="7"/>
      <c r="B15" s="8" t="s">
        <v>26</v>
      </c>
      <c r="C15" s="15">
        <f>(F15+H15)/(F13+F14)</f>
        <v>0</v>
      </c>
      <c r="E15" t="s">
        <v>27</v>
      </c>
      <c r="F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15">
        <f>(F16+H16)/(F12+F13)</f>
        <v>0.127693392106426</v>
      </c>
      <c r="E16" t="s">
        <v>30</v>
      </c>
      <c r="F16">
        <v>10913838.21</v>
      </c>
      <c r="G16" t="s">
        <v>31</v>
      </c>
      <c r="H16">
        <v>136692.04</v>
      </c>
    </row>
    <row r="17" customHeight="1" spans="1:8">
      <c r="A17" s="7"/>
      <c r="B17" s="8" t="s">
        <v>32</v>
      </c>
      <c r="C17" s="15">
        <f>(F17+H17)/(F12+F13)</f>
        <v>0.0520678853108332</v>
      </c>
      <c r="E17" t="s">
        <v>33</v>
      </c>
      <c r="F17">
        <v>4444572</v>
      </c>
      <c r="G17" t="s">
        <v>34</v>
      </c>
      <c r="H17">
        <v>61360</v>
      </c>
    </row>
    <row r="18" customHeight="1" spans="1:8">
      <c r="A18" s="7"/>
      <c r="B18" s="16" t="s">
        <v>35</v>
      </c>
      <c r="C18" s="15">
        <f>(F18+H18)/(F12+F13)</f>
        <v>0.814195048375898</v>
      </c>
      <c r="E18" t="s">
        <v>36</v>
      </c>
      <c r="F18">
        <v>70125862.9</v>
      </c>
      <c r="G18" t="s">
        <v>37</v>
      </c>
      <c r="H18">
        <v>334220.14</v>
      </c>
    </row>
    <row r="20" customHeight="1" spans="6:8">
      <c r="F20">
        <f>F14+F15+F16+F17+F18</f>
        <v>85957678.26</v>
      </c>
      <c r="H20">
        <f>H14+H15+H16+H17+H18</f>
        <v>581883.95</v>
      </c>
    </row>
    <row r="21" customHeight="1" spans="6:8">
      <c r="F21" t="b">
        <f>F12-F20=0</f>
        <v>1</v>
      </c>
      <c r="H21" t="b">
        <f>F13-H20=0</f>
        <v>1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第一季度</vt:lpstr>
      <vt:lpstr>第二季度</vt:lpstr>
      <vt:lpstr>第三季度</vt:lpstr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医务科</cp:lastModifiedBy>
  <dcterms:created xsi:type="dcterms:W3CDTF">2018-04-16T03:36:00Z</dcterms:created>
  <cp:lastPrinted>2018-04-19T02:35:00Z</cp:lastPrinted>
  <dcterms:modified xsi:type="dcterms:W3CDTF">2021-01-25T08:47:58Z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